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.samarefekri\Desktop\Real time results analysis\"/>
    </mc:Choice>
  </mc:AlternateContent>
  <bookViews>
    <workbookView xWindow="0" yWindow="0" windowWidth="19200" windowHeight="8295" activeTab="3"/>
  </bookViews>
  <sheets>
    <sheet name="Sheet1" sheetId="1" r:id="rId1"/>
    <sheet name="Sheet2" sheetId="4" r:id="rId2"/>
    <sheet name="Livak" sheetId="2" r:id="rId3"/>
    <sheet name="Pfaffl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J9" i="3"/>
  <c r="J10" i="3"/>
  <c r="J11" i="3"/>
  <c r="J12" i="3"/>
  <c r="J13" i="3"/>
  <c r="J14" i="3"/>
  <c r="J15" i="3"/>
  <c r="J16" i="3"/>
  <c r="J17" i="3"/>
  <c r="J8" i="3"/>
  <c r="K9" i="3"/>
  <c r="K8" i="3"/>
  <c r="I9" i="3"/>
  <c r="I8" i="3"/>
  <c r="H8" i="3"/>
  <c r="G8" i="3"/>
  <c r="K20" i="2"/>
  <c r="J19" i="2"/>
  <c r="O23" i="2"/>
  <c r="M25" i="2"/>
  <c r="M20" i="2"/>
  <c r="L21" i="2"/>
  <c r="L22" i="2"/>
  <c r="L23" i="2"/>
  <c r="L24" i="2"/>
  <c r="L25" i="2"/>
  <c r="L26" i="2"/>
  <c r="L27" i="2"/>
  <c r="L28" i="2"/>
  <c r="L29" i="2"/>
  <c r="L20" i="2"/>
  <c r="K21" i="2"/>
  <c r="K22" i="2"/>
  <c r="K23" i="2"/>
  <c r="K24" i="2"/>
  <c r="K25" i="2"/>
  <c r="K26" i="2"/>
  <c r="K27" i="2"/>
  <c r="K28" i="2"/>
  <c r="K29" i="2"/>
  <c r="I19" i="2"/>
  <c r="H19" i="2"/>
  <c r="J5" i="2"/>
  <c r="I5" i="2"/>
  <c r="H5" i="2"/>
  <c r="K6" i="2"/>
  <c r="J21" i="2"/>
  <c r="J22" i="2"/>
  <c r="J23" i="2"/>
  <c r="J24" i="2"/>
  <c r="J25" i="2"/>
  <c r="J26" i="2"/>
  <c r="J27" i="2"/>
  <c r="J28" i="2"/>
  <c r="J29" i="2"/>
  <c r="J20" i="2"/>
  <c r="L34" i="1"/>
  <c r="L33" i="1"/>
  <c r="M33" i="1"/>
  <c r="N44" i="1"/>
  <c r="N43" i="1"/>
  <c r="M44" i="1"/>
  <c r="M43" i="1"/>
  <c r="L44" i="1"/>
  <c r="L43" i="1"/>
  <c r="K44" i="1"/>
  <c r="K43" i="1"/>
  <c r="J44" i="1"/>
  <c r="J43" i="1"/>
  <c r="J33" i="1"/>
  <c r="K16" i="1"/>
  <c r="J16" i="1"/>
  <c r="J15" i="1"/>
  <c r="L16" i="1"/>
  <c r="L15" i="1"/>
  <c r="K15" i="1"/>
  <c r="K8" i="1"/>
  <c r="J8" i="1"/>
  <c r="F24" i="3" l="1"/>
  <c r="E24" i="3"/>
  <c r="K10" i="3"/>
  <c r="L8" i="3" s="1"/>
  <c r="K11" i="3"/>
  <c r="K12" i="3"/>
  <c r="K13" i="3"/>
  <c r="L13" i="3" s="1"/>
  <c r="K14" i="3"/>
  <c r="K15" i="3"/>
  <c r="K16" i="3"/>
  <c r="K17" i="3"/>
  <c r="I10" i="3"/>
  <c r="I11" i="3"/>
  <c r="I12" i="3"/>
  <c r="I13" i="3"/>
  <c r="I14" i="3"/>
  <c r="I15" i="3"/>
  <c r="I16" i="3"/>
  <c r="I17" i="3"/>
  <c r="H9" i="3"/>
  <c r="H10" i="3"/>
  <c r="H11" i="3"/>
  <c r="H12" i="3"/>
  <c r="H13" i="3"/>
  <c r="H14" i="3"/>
  <c r="H15" i="3"/>
  <c r="H16" i="3"/>
  <c r="H17" i="3"/>
  <c r="G9" i="3"/>
  <c r="G10" i="3"/>
  <c r="G11" i="3"/>
  <c r="G12" i="3"/>
  <c r="G13" i="3"/>
  <c r="G14" i="3"/>
  <c r="G15" i="3"/>
  <c r="G16" i="3"/>
  <c r="G17" i="3"/>
  <c r="F7" i="3"/>
  <c r="E7" i="3"/>
  <c r="J7" i="2"/>
  <c r="K7" i="2" s="1"/>
  <c r="L7" i="2" s="1"/>
  <c r="J8" i="2"/>
  <c r="J9" i="2"/>
  <c r="J10" i="2"/>
  <c r="J11" i="2"/>
  <c r="K11" i="2" s="1"/>
  <c r="L11" i="2" s="1"/>
  <c r="J12" i="2"/>
  <c r="J13" i="2"/>
  <c r="J14" i="2"/>
  <c r="J15" i="2"/>
  <c r="K15" i="2" s="1"/>
  <c r="L15" i="2" s="1"/>
  <c r="J6" i="2"/>
  <c r="N34" i="1"/>
  <c r="N33" i="1"/>
  <c r="M34" i="1"/>
  <c r="K34" i="1"/>
  <c r="K33" i="1"/>
  <c r="J34" i="1"/>
  <c r="L8" i="1"/>
  <c r="J9" i="1"/>
  <c r="O13" i="3" l="1"/>
  <c r="K13" i="2"/>
  <c r="L13" i="2" s="1"/>
  <c r="K9" i="2"/>
  <c r="L9" i="2" s="1"/>
  <c r="L6" i="2"/>
  <c r="K12" i="2"/>
  <c r="L12" i="2" s="1"/>
  <c r="K8" i="2"/>
  <c r="L8" i="2" s="1"/>
  <c r="K10" i="2"/>
  <c r="L10" i="2" s="1"/>
  <c r="K14" i="2"/>
  <c r="L14" i="2" s="1"/>
  <c r="K9" i="1"/>
  <c r="L9" i="1" s="1"/>
  <c r="M6" i="2" l="1"/>
  <c r="M11" i="2"/>
  <c r="O9" i="2" l="1"/>
</calcChain>
</file>

<file path=xl/sharedStrings.xml><?xml version="1.0" encoding="utf-8"?>
<sst xmlns="http://schemas.openxmlformats.org/spreadsheetml/2006/main" count="125" uniqueCount="37">
  <si>
    <t>Livak</t>
  </si>
  <si>
    <t>HK</t>
  </si>
  <si>
    <t>GOF</t>
  </si>
  <si>
    <t>GAPDH</t>
  </si>
  <si>
    <t>IL-2</t>
  </si>
  <si>
    <t>Cont1</t>
  </si>
  <si>
    <t>Patient</t>
  </si>
  <si>
    <t>Delta</t>
  </si>
  <si>
    <t>Delta-Delta</t>
  </si>
  <si>
    <t>2^-DD</t>
  </si>
  <si>
    <t>Relative fold change(RFC)</t>
  </si>
  <si>
    <t>Delta CT</t>
  </si>
  <si>
    <t>D D CT</t>
  </si>
  <si>
    <t>RFC</t>
  </si>
  <si>
    <t>Cont2</t>
  </si>
  <si>
    <t>Cont3</t>
  </si>
  <si>
    <t>Cont4</t>
  </si>
  <si>
    <t>Cont5</t>
  </si>
  <si>
    <t>RA1</t>
  </si>
  <si>
    <t>RA2</t>
  </si>
  <si>
    <t>RA3</t>
  </si>
  <si>
    <t>RA4</t>
  </si>
  <si>
    <t>RA5</t>
  </si>
  <si>
    <t>Pfaffl</t>
  </si>
  <si>
    <t>Relative Quantification</t>
  </si>
  <si>
    <t>Delta GAPDH</t>
  </si>
  <si>
    <t>Delta IL-2</t>
  </si>
  <si>
    <t>2^-Deta GAPDH</t>
  </si>
  <si>
    <t>2^-Delta IL-2</t>
  </si>
  <si>
    <t>Relative fold change(RFC</t>
  </si>
  <si>
    <t>Hypo</t>
  </si>
  <si>
    <t>2^DD</t>
  </si>
  <si>
    <t>Average</t>
  </si>
  <si>
    <t>average ratio</t>
  </si>
  <si>
    <t>2^Delta GAPDH</t>
  </si>
  <si>
    <t>2^Delta IL-2</t>
  </si>
  <si>
    <t>GOI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</si>
</sst>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3000401]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1" fillId="2" borderId="1" xfId="0" applyFont="1" applyFill="1" applyBorder="1"/>
    <xf numFmtId="0" fontId="2" fillId="0" borderId="0" xfId="0" applyFont="1" applyBorder="1"/>
    <xf numFmtId="0" fontId="2" fillId="2" borderId="1" xfId="0" applyFont="1" applyFill="1" applyBorder="1"/>
    <xf numFmtId="0" fontId="0" fillId="2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1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2" borderId="1" xfId="0" applyFon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2" borderId="2" xfId="0" applyNumberFormat="1" applyFill="1" applyBorder="1"/>
    <xf numFmtId="0" fontId="0" fillId="6" borderId="2" xfId="0" applyFill="1" applyBorder="1"/>
    <xf numFmtId="0" fontId="5" fillId="2" borderId="2" xfId="0" applyFont="1" applyFill="1" applyBorder="1"/>
    <xf numFmtId="0" fontId="5" fillId="3" borderId="1" xfId="0" applyFont="1" applyFill="1" applyBorder="1"/>
    <xf numFmtId="0" fontId="1" fillId="2" borderId="2" xfId="0" applyFont="1" applyFill="1" applyBorder="1"/>
    <xf numFmtId="0" fontId="1" fillId="3" borderId="1" xfId="0" applyFont="1" applyFill="1" applyBorder="1"/>
    <xf numFmtId="2" fontId="5" fillId="3" borderId="1" xfId="0" applyNumberFormat="1" applyFont="1" applyFill="1" applyBorder="1"/>
    <xf numFmtId="2" fontId="1" fillId="3" borderId="1" xfId="0" applyNumberFormat="1" applyFont="1" applyFill="1" applyBorder="1"/>
    <xf numFmtId="2" fontId="0" fillId="3" borderId="4" xfId="0" applyNumberFormat="1" applyFill="1" applyBorder="1"/>
    <xf numFmtId="0" fontId="0" fillId="7" borderId="2" xfId="0" applyFill="1" applyBorder="1"/>
    <xf numFmtId="165" fontId="0" fillId="0" borderId="0" xfId="0" applyNumberFormat="1"/>
    <xf numFmtId="0" fontId="0" fillId="8" borderId="1" xfId="0" applyFill="1" applyBorder="1"/>
    <xf numFmtId="0" fontId="4" fillId="4" borderId="1" xfId="0" applyFont="1" applyFill="1" applyBorder="1" applyAlignment="1">
      <alignment horizontal="left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6" borderId="2" xfId="0" applyFont="1" applyFill="1" applyBorder="1"/>
    <xf numFmtId="164" fontId="0" fillId="8" borderId="1" xfId="0" applyNumberFormat="1" applyFill="1" applyBorder="1"/>
    <xf numFmtId="0" fontId="0" fillId="8" borderId="4" xfId="0" applyFill="1" applyBorder="1"/>
    <xf numFmtId="0" fontId="5" fillId="8" borderId="1" xfId="0" applyFont="1" applyFill="1" applyBorder="1"/>
    <xf numFmtId="0" fontId="1" fillId="8" borderId="1" xfId="0" applyFont="1" applyFill="1" applyBorder="1"/>
    <xf numFmtId="2" fontId="5" fillId="8" borderId="1" xfId="0" applyNumberFormat="1" applyFont="1" applyFill="1" applyBorder="1"/>
    <xf numFmtId="2" fontId="0" fillId="8" borderId="1" xfId="0" applyNumberFormat="1" applyFill="1" applyBorder="1"/>
    <xf numFmtId="0" fontId="0" fillId="8" borderId="9" xfId="0" applyFill="1" applyBorder="1"/>
    <xf numFmtId="2" fontId="0" fillId="8" borderId="4" xfId="0" applyNumberFormat="1" applyFill="1" applyBorder="1"/>
    <xf numFmtId="0" fontId="0" fillId="8" borderId="5" xfId="0" applyFill="1" applyBorder="1"/>
    <xf numFmtId="0" fontId="0" fillId="8" borderId="7" xfId="0" applyFill="1" applyBorder="1"/>
    <xf numFmtId="0" fontId="0" fillId="8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N44"/>
  <sheetViews>
    <sheetView topLeftCell="F25" workbookViewId="0">
      <selection activeCell="L35" sqref="L35"/>
    </sheetView>
  </sheetViews>
  <sheetFormatPr defaultRowHeight="15" x14ac:dyDescent="0.25"/>
  <cols>
    <col min="10" max="10" width="13.7109375" customWidth="1"/>
    <col min="11" max="11" width="11.5703125" customWidth="1"/>
    <col min="12" max="12" width="14" customWidth="1"/>
    <col min="13" max="13" width="23.28515625" customWidth="1"/>
    <col min="14" max="14" width="22.140625" customWidth="1"/>
  </cols>
  <sheetData>
    <row r="1" spans="7:13" x14ac:dyDescent="0.25">
      <c r="K1" s="18" t="s">
        <v>24</v>
      </c>
      <c r="L1" s="18"/>
    </row>
    <row r="4" spans="7:13" x14ac:dyDescent="0.25">
      <c r="H4" t="s">
        <v>0</v>
      </c>
    </row>
    <row r="6" spans="7:13" x14ac:dyDescent="0.25">
      <c r="G6" s="1"/>
      <c r="H6" s="1" t="s">
        <v>1</v>
      </c>
      <c r="I6" s="1" t="s">
        <v>2</v>
      </c>
      <c r="J6" s="1" t="s">
        <v>7</v>
      </c>
      <c r="K6" s="1" t="s">
        <v>8</v>
      </c>
      <c r="L6" s="1" t="s">
        <v>9</v>
      </c>
      <c r="M6" s="1" t="s">
        <v>10</v>
      </c>
    </row>
    <row r="7" spans="7:13" x14ac:dyDescent="0.25">
      <c r="G7" s="2"/>
      <c r="H7" s="2" t="s">
        <v>3</v>
      </c>
      <c r="I7" s="2" t="s">
        <v>4</v>
      </c>
      <c r="J7" s="2"/>
      <c r="K7" s="2"/>
      <c r="L7" s="2"/>
      <c r="M7" s="2"/>
    </row>
    <row r="8" spans="7:13" x14ac:dyDescent="0.25">
      <c r="G8" s="17" t="s">
        <v>5</v>
      </c>
      <c r="H8" s="17">
        <v>15</v>
      </c>
      <c r="I8" s="17">
        <v>27</v>
      </c>
      <c r="J8" s="17">
        <f>I8-$H$8</f>
        <v>12</v>
      </c>
      <c r="K8" s="17">
        <f>J8-$J$8</f>
        <v>0</v>
      </c>
      <c r="L8" s="17">
        <f>2^-K8</f>
        <v>1</v>
      </c>
      <c r="M8" s="17"/>
    </row>
    <row r="9" spans="7:13" x14ac:dyDescent="0.25">
      <c r="G9" s="2" t="s">
        <v>6</v>
      </c>
      <c r="H9" s="2">
        <v>16</v>
      </c>
      <c r="I9" s="2">
        <v>23</v>
      </c>
      <c r="J9" s="2">
        <f>I9-H9</f>
        <v>7</v>
      </c>
      <c r="K9" s="2">
        <f>J9-$J$8</f>
        <v>-5</v>
      </c>
      <c r="L9" s="2">
        <f>2^-K9</f>
        <v>32</v>
      </c>
      <c r="M9" s="2"/>
    </row>
    <row r="13" spans="7:13" x14ac:dyDescent="0.25">
      <c r="G13" s="3"/>
      <c r="H13" s="5" t="s">
        <v>1</v>
      </c>
      <c r="I13" s="3" t="s">
        <v>36</v>
      </c>
      <c r="J13" s="3" t="s">
        <v>11</v>
      </c>
      <c r="K13" s="3" t="s">
        <v>8</v>
      </c>
      <c r="L13" s="3" t="s">
        <v>9</v>
      </c>
      <c r="M13" s="3" t="s">
        <v>10</v>
      </c>
    </row>
    <row r="14" spans="7:13" x14ac:dyDescent="0.25">
      <c r="G14" s="2"/>
      <c r="H14" s="19" t="s">
        <v>3</v>
      </c>
      <c r="I14" s="19" t="s">
        <v>4</v>
      </c>
      <c r="J14" s="2"/>
      <c r="K14" s="2"/>
      <c r="L14" s="2"/>
      <c r="M14" s="2"/>
    </row>
    <row r="15" spans="7:13" x14ac:dyDescent="0.25">
      <c r="G15" s="17" t="s">
        <v>5</v>
      </c>
      <c r="H15" s="40">
        <v>15</v>
      </c>
      <c r="I15" s="40">
        <v>27</v>
      </c>
      <c r="J15" s="17">
        <f>I15-H15</f>
        <v>12</v>
      </c>
      <c r="K15" s="17">
        <f>J15-$J$15</f>
        <v>0</v>
      </c>
      <c r="L15" s="17">
        <f>2^-K15</f>
        <v>1</v>
      </c>
      <c r="M15" s="17"/>
    </row>
    <row r="16" spans="7:13" x14ac:dyDescent="0.25">
      <c r="G16" s="2" t="s">
        <v>6</v>
      </c>
      <c r="H16" s="19">
        <v>16</v>
      </c>
      <c r="I16" s="19">
        <v>23</v>
      </c>
      <c r="J16" s="17">
        <f>I16-H16</f>
        <v>7</v>
      </c>
      <c r="K16" s="17">
        <f>J16-$J$15</f>
        <v>-5</v>
      </c>
      <c r="L16" s="17">
        <f>2^-K16</f>
        <v>32</v>
      </c>
      <c r="M16" s="2"/>
    </row>
    <row r="29" spans="7:14" x14ac:dyDescent="0.25">
      <c r="H29" t="s">
        <v>23</v>
      </c>
    </row>
    <row r="31" spans="7:14" x14ac:dyDescent="0.25">
      <c r="G31" s="3"/>
      <c r="H31" s="5" t="s">
        <v>1</v>
      </c>
      <c r="I31" s="3" t="s">
        <v>2</v>
      </c>
      <c r="J31" s="23"/>
      <c r="K31" s="22"/>
      <c r="L31" s="23"/>
      <c r="M31" s="22"/>
    </row>
    <row r="32" spans="7:14" x14ac:dyDescent="0.25">
      <c r="G32" s="2"/>
      <c r="H32" s="6" t="s">
        <v>3</v>
      </c>
      <c r="I32" s="4" t="s">
        <v>4</v>
      </c>
      <c r="J32" s="24" t="s">
        <v>25</v>
      </c>
      <c r="K32" s="4" t="s">
        <v>26</v>
      </c>
      <c r="L32" s="24" t="s">
        <v>27</v>
      </c>
      <c r="M32" s="4" t="s">
        <v>28</v>
      </c>
      <c r="N32" s="2" t="s">
        <v>29</v>
      </c>
    </row>
    <row r="33" spans="7:14" x14ac:dyDescent="0.25">
      <c r="G33" s="2" t="s">
        <v>5</v>
      </c>
      <c r="H33" s="20">
        <v>15</v>
      </c>
      <c r="I33" s="21">
        <v>27</v>
      </c>
      <c r="J33" s="24">
        <f>H33-$H$33</f>
        <v>0</v>
      </c>
      <c r="K33" s="4">
        <f>I33-$I$33</f>
        <v>0</v>
      </c>
      <c r="L33" s="24">
        <f>1.8^-J33</f>
        <v>1</v>
      </c>
      <c r="M33" s="4">
        <f>1.8^-K33</f>
        <v>1</v>
      </c>
      <c r="N33" s="2">
        <f>M33/L33</f>
        <v>1</v>
      </c>
    </row>
    <row r="34" spans="7:14" x14ac:dyDescent="0.25">
      <c r="G34" s="2" t="s">
        <v>6</v>
      </c>
      <c r="H34" s="20">
        <v>16</v>
      </c>
      <c r="I34" s="21">
        <v>23</v>
      </c>
      <c r="J34" s="24">
        <f>H34-$H$33</f>
        <v>1</v>
      </c>
      <c r="K34" s="4">
        <f>I34-$I$33</f>
        <v>-4</v>
      </c>
      <c r="L34" s="24">
        <f>1.5^-J34</f>
        <v>0.66666666666666663</v>
      </c>
      <c r="M34" s="4">
        <f>2^-K34</f>
        <v>16</v>
      </c>
      <c r="N34" s="2">
        <f>M34/L34</f>
        <v>24</v>
      </c>
    </row>
    <row r="39" spans="7:14" x14ac:dyDescent="0.25">
      <c r="H39" t="s">
        <v>23</v>
      </c>
    </row>
    <row r="41" spans="7:14" x14ac:dyDescent="0.25">
      <c r="G41" s="3"/>
      <c r="H41" s="5" t="s">
        <v>1</v>
      </c>
      <c r="I41" s="3" t="s">
        <v>2</v>
      </c>
      <c r="J41" s="23"/>
      <c r="K41" s="22"/>
      <c r="L41" s="23"/>
      <c r="M41" s="22"/>
    </row>
    <row r="42" spans="7:14" ht="18.75" x14ac:dyDescent="0.3">
      <c r="G42" s="41"/>
      <c r="H42" s="42" t="s">
        <v>3</v>
      </c>
      <c r="I42" s="43" t="s">
        <v>4</v>
      </c>
      <c r="J42" s="44" t="s">
        <v>25</v>
      </c>
      <c r="K42" s="43" t="s">
        <v>26</v>
      </c>
      <c r="L42" s="44" t="s">
        <v>27</v>
      </c>
      <c r="M42" s="43" t="s">
        <v>28</v>
      </c>
      <c r="N42" s="41" t="s">
        <v>29</v>
      </c>
    </row>
    <row r="43" spans="7:14" ht="18.75" x14ac:dyDescent="0.3">
      <c r="G43" s="41" t="s">
        <v>5</v>
      </c>
      <c r="H43" s="45">
        <v>15</v>
      </c>
      <c r="I43" s="46">
        <v>27</v>
      </c>
      <c r="J43" s="44">
        <f>H43-H43</f>
        <v>0</v>
      </c>
      <c r="K43" s="43">
        <f>I43-I43</f>
        <v>0</v>
      </c>
      <c r="L43" s="44">
        <f>2^-J43</f>
        <v>1</v>
      </c>
      <c r="M43" s="43">
        <f>2^-K43</f>
        <v>1</v>
      </c>
      <c r="N43" s="41">
        <f>M43/L43</f>
        <v>1</v>
      </c>
    </row>
    <row r="44" spans="7:14" ht="18.75" x14ac:dyDescent="0.3">
      <c r="G44" s="41" t="s">
        <v>6</v>
      </c>
      <c r="H44" s="45">
        <v>16</v>
      </c>
      <c r="I44" s="46">
        <v>23</v>
      </c>
      <c r="J44" s="44">
        <f>H44-H43</f>
        <v>1</v>
      </c>
      <c r="K44" s="43">
        <f>I44-I43</f>
        <v>-4</v>
      </c>
      <c r="L44" s="44">
        <f>2^-J44</f>
        <v>0.5</v>
      </c>
      <c r="M44" s="43">
        <f>2^-K44</f>
        <v>16</v>
      </c>
      <c r="N44" s="41">
        <f>M44/L44</f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H3"/>
  <sheetViews>
    <sheetView workbookViewId="0">
      <selection activeCell="F3" sqref="F3"/>
    </sheetView>
  </sheetViews>
  <sheetFormatPr defaultRowHeight="15" x14ac:dyDescent="0.25"/>
  <sheetData>
    <row r="3" spans="6:8" x14ac:dyDescent="0.25">
      <c r="F3" s="38">
        <v>18</v>
      </c>
      <c r="G3">
        <v>22</v>
      </c>
      <c r="H3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O29"/>
  <sheetViews>
    <sheetView topLeftCell="C12" workbookViewId="0">
      <selection activeCell="L22" sqref="L22"/>
    </sheetView>
  </sheetViews>
  <sheetFormatPr defaultRowHeight="15" x14ac:dyDescent="0.25"/>
  <cols>
    <col min="12" max="12" width="22" customWidth="1"/>
    <col min="15" max="15" width="12.42578125" customWidth="1"/>
  </cols>
  <sheetData>
    <row r="1" spans="7:15" x14ac:dyDescent="0.25">
      <c r="K1" s="18" t="s">
        <v>24</v>
      </c>
      <c r="L1" s="18"/>
    </row>
    <row r="4" spans="7:15" x14ac:dyDescent="0.25">
      <c r="G4" s="2"/>
      <c r="H4" s="2" t="s">
        <v>3</v>
      </c>
      <c r="I4" s="2" t="s">
        <v>4</v>
      </c>
      <c r="J4" s="2" t="s">
        <v>11</v>
      </c>
      <c r="K4" s="2" t="s">
        <v>12</v>
      </c>
      <c r="L4" s="2" t="s">
        <v>29</v>
      </c>
      <c r="M4" s="2"/>
    </row>
    <row r="5" spans="7:15" x14ac:dyDescent="0.25">
      <c r="G5" s="29" t="s">
        <v>30</v>
      </c>
      <c r="H5" s="29">
        <f>AVERAGE(H6:H10)</f>
        <v>15.2</v>
      </c>
      <c r="I5" s="29">
        <f>AVERAGE(I6:I10)</f>
        <v>27.8</v>
      </c>
      <c r="J5" s="29">
        <f>I5-H5</f>
        <v>12.600000000000001</v>
      </c>
      <c r="K5" s="7"/>
      <c r="L5" s="7" t="s">
        <v>31</v>
      </c>
      <c r="M5" s="28" t="s">
        <v>32</v>
      </c>
    </row>
    <row r="6" spans="7:15" x14ac:dyDescent="0.25">
      <c r="G6" s="17" t="s">
        <v>5</v>
      </c>
      <c r="H6" s="17">
        <v>15</v>
      </c>
      <c r="I6" s="17">
        <v>27</v>
      </c>
      <c r="J6" s="17">
        <f>I6-H6</f>
        <v>12</v>
      </c>
      <c r="K6" s="17">
        <f>J6-$J$5</f>
        <v>-0.60000000000000142</v>
      </c>
      <c r="L6" s="26">
        <f>2^-K6</f>
        <v>1.5157165665103995</v>
      </c>
      <c r="M6" s="26">
        <f>AVERAGE(L6:L10)</f>
        <v>1.1367874248827996</v>
      </c>
    </row>
    <row r="7" spans="7:15" x14ac:dyDescent="0.25">
      <c r="G7" s="17" t="s">
        <v>14</v>
      </c>
      <c r="H7" s="17">
        <v>16</v>
      </c>
      <c r="I7" s="17">
        <v>29</v>
      </c>
      <c r="J7" s="17">
        <f t="shared" ref="J7:J15" si="0">I7-H7</f>
        <v>13</v>
      </c>
      <c r="K7" s="17">
        <f t="shared" ref="K7:K15" si="1">J7-$J$5</f>
        <v>0.39999999999999858</v>
      </c>
      <c r="L7" s="26">
        <f t="shared" ref="L7:L15" si="2">2^-K7</f>
        <v>0.75785828325519988</v>
      </c>
      <c r="M7" s="17"/>
    </row>
    <row r="8" spans="7:15" x14ac:dyDescent="0.25">
      <c r="G8" s="17" t="s">
        <v>15</v>
      </c>
      <c r="H8" s="17">
        <v>16</v>
      </c>
      <c r="I8" s="17">
        <v>30</v>
      </c>
      <c r="J8" s="17">
        <f t="shared" si="0"/>
        <v>14</v>
      </c>
      <c r="K8" s="17">
        <f t="shared" si="1"/>
        <v>1.3999999999999986</v>
      </c>
      <c r="L8" s="26">
        <f t="shared" si="2"/>
        <v>0.37892914162759994</v>
      </c>
      <c r="M8" s="17"/>
      <c r="O8" t="s">
        <v>33</v>
      </c>
    </row>
    <row r="9" spans="7:15" x14ac:dyDescent="0.25">
      <c r="G9" s="17" t="s">
        <v>16</v>
      </c>
      <c r="H9" s="17">
        <v>14</v>
      </c>
      <c r="I9" s="17">
        <v>26</v>
      </c>
      <c r="J9" s="17">
        <f t="shared" si="0"/>
        <v>12</v>
      </c>
      <c r="K9" s="17">
        <f t="shared" si="1"/>
        <v>-0.60000000000000142</v>
      </c>
      <c r="L9" s="26">
        <f t="shared" si="2"/>
        <v>1.5157165665103995</v>
      </c>
      <c r="M9" s="17"/>
      <c r="O9">
        <f>M11/M6</f>
        <v>59.73333333333332</v>
      </c>
    </row>
    <row r="10" spans="7:15" x14ac:dyDescent="0.25">
      <c r="G10" s="17" t="s">
        <v>17</v>
      </c>
      <c r="H10" s="17">
        <v>15</v>
      </c>
      <c r="I10" s="17">
        <v>27</v>
      </c>
      <c r="J10" s="17">
        <f t="shared" si="0"/>
        <v>12</v>
      </c>
      <c r="K10" s="17">
        <f t="shared" si="1"/>
        <v>-0.60000000000000142</v>
      </c>
      <c r="L10" s="26">
        <f t="shared" si="2"/>
        <v>1.5157165665103995</v>
      </c>
      <c r="M10" s="17"/>
    </row>
    <row r="11" spans="7:15" x14ac:dyDescent="0.25">
      <c r="G11" s="12" t="s">
        <v>18</v>
      </c>
      <c r="H11" s="12">
        <v>16</v>
      </c>
      <c r="I11" s="12">
        <v>23</v>
      </c>
      <c r="J11" s="12">
        <f t="shared" si="0"/>
        <v>7</v>
      </c>
      <c r="K11" s="12">
        <f t="shared" si="1"/>
        <v>-5.6000000000000014</v>
      </c>
      <c r="L11" s="27">
        <f t="shared" si="2"/>
        <v>48.502930128332785</v>
      </c>
      <c r="M11" s="27">
        <f>AVERAGE(L11:L15)</f>
        <v>67.904102179665884</v>
      </c>
    </row>
    <row r="12" spans="7:15" x14ac:dyDescent="0.25">
      <c r="G12" s="12" t="s">
        <v>19</v>
      </c>
      <c r="H12" s="12">
        <v>14</v>
      </c>
      <c r="I12" s="12">
        <v>20</v>
      </c>
      <c r="J12" s="12">
        <f t="shared" si="0"/>
        <v>6</v>
      </c>
      <c r="K12" s="12">
        <f t="shared" si="1"/>
        <v>-6.6000000000000014</v>
      </c>
      <c r="L12" s="27">
        <f t="shared" si="2"/>
        <v>97.005860256665528</v>
      </c>
      <c r="M12" s="12"/>
    </row>
    <row r="13" spans="7:15" x14ac:dyDescent="0.25">
      <c r="G13" s="12" t="s">
        <v>20</v>
      </c>
      <c r="H13" s="12">
        <v>15</v>
      </c>
      <c r="I13" s="12">
        <v>22</v>
      </c>
      <c r="J13" s="12">
        <f t="shared" si="0"/>
        <v>7</v>
      </c>
      <c r="K13" s="12">
        <f t="shared" si="1"/>
        <v>-5.6000000000000014</v>
      </c>
      <c r="L13" s="27">
        <f t="shared" si="2"/>
        <v>48.502930128332785</v>
      </c>
      <c r="M13" s="12"/>
    </row>
    <row r="14" spans="7:15" x14ac:dyDescent="0.25">
      <c r="G14" s="12" t="s">
        <v>21</v>
      </c>
      <c r="H14" s="12">
        <v>17</v>
      </c>
      <c r="I14" s="12">
        <v>23</v>
      </c>
      <c r="J14" s="12">
        <f t="shared" si="0"/>
        <v>6</v>
      </c>
      <c r="K14" s="12">
        <f t="shared" si="1"/>
        <v>-6.6000000000000014</v>
      </c>
      <c r="L14" s="27">
        <f t="shared" si="2"/>
        <v>97.005860256665528</v>
      </c>
      <c r="M14" s="12"/>
    </row>
    <row r="15" spans="7:15" x14ac:dyDescent="0.25">
      <c r="G15" s="12" t="s">
        <v>22</v>
      </c>
      <c r="H15" s="12">
        <v>17</v>
      </c>
      <c r="I15" s="12">
        <v>24</v>
      </c>
      <c r="J15" s="12">
        <f t="shared" si="0"/>
        <v>7</v>
      </c>
      <c r="K15" s="12">
        <f t="shared" si="1"/>
        <v>-5.6000000000000014</v>
      </c>
      <c r="L15" s="27">
        <f t="shared" si="2"/>
        <v>48.502930128332785</v>
      </c>
      <c r="M15" s="12"/>
    </row>
    <row r="18" spans="7:15" x14ac:dyDescent="0.25">
      <c r="G18" s="2"/>
      <c r="H18" s="2" t="s">
        <v>3</v>
      </c>
      <c r="I18" s="2" t="s">
        <v>4</v>
      </c>
      <c r="J18" s="2" t="s">
        <v>11</v>
      </c>
      <c r="K18" s="2" t="s">
        <v>12</v>
      </c>
      <c r="L18" s="2" t="s">
        <v>13</v>
      </c>
      <c r="M18" s="2"/>
    </row>
    <row r="19" spans="7:15" ht="18.75" x14ac:dyDescent="0.3">
      <c r="G19" s="29" t="s">
        <v>30</v>
      </c>
      <c r="H19" s="29">
        <f>AVERAGE(H20:H24)</f>
        <v>15.2</v>
      </c>
      <c r="I19" s="29">
        <f>AVERAGE(I20:I24)</f>
        <v>27.8</v>
      </c>
      <c r="J19" s="47">
        <f>I19-H19</f>
        <v>12.600000000000001</v>
      </c>
      <c r="K19" s="7"/>
      <c r="L19" s="7" t="s">
        <v>31</v>
      </c>
      <c r="M19" s="28" t="s">
        <v>32</v>
      </c>
    </row>
    <row r="20" spans="7:15" x14ac:dyDescent="0.25">
      <c r="G20" s="17" t="s">
        <v>5</v>
      </c>
      <c r="H20" s="17">
        <v>15</v>
      </c>
      <c r="I20" s="17">
        <v>27</v>
      </c>
      <c r="J20" s="17">
        <f>I20-H20</f>
        <v>12</v>
      </c>
      <c r="K20" s="17">
        <f>J20-$J$19</f>
        <v>-0.60000000000000142</v>
      </c>
      <c r="L20" s="26">
        <f>2^-K20</f>
        <v>1.5157165665103995</v>
      </c>
      <c r="M20" s="26">
        <f>AVERAGE(L20:L24)</f>
        <v>1.1367874248827996</v>
      </c>
    </row>
    <row r="21" spans="7:15" x14ac:dyDescent="0.25">
      <c r="G21" s="17" t="s">
        <v>14</v>
      </c>
      <c r="H21" s="17">
        <v>16</v>
      </c>
      <c r="I21" s="17">
        <v>29</v>
      </c>
      <c r="J21" s="17">
        <f t="shared" ref="J21:J29" si="3">I21-H21</f>
        <v>13</v>
      </c>
      <c r="K21" s="17">
        <f t="shared" ref="K21:K29" si="4">J21-$J$19</f>
        <v>0.39999999999999858</v>
      </c>
      <c r="L21" s="26">
        <f t="shared" ref="L21:L29" si="5">2^-K21</f>
        <v>0.75785828325519988</v>
      </c>
      <c r="M21" s="17"/>
    </row>
    <row r="22" spans="7:15" x14ac:dyDescent="0.25">
      <c r="G22" s="17" t="s">
        <v>15</v>
      </c>
      <c r="H22" s="17">
        <v>16</v>
      </c>
      <c r="I22" s="17">
        <v>30</v>
      </c>
      <c r="J22" s="17">
        <f t="shared" si="3"/>
        <v>14</v>
      </c>
      <c r="K22" s="17">
        <f t="shared" si="4"/>
        <v>1.3999999999999986</v>
      </c>
      <c r="L22" s="26">
        <f t="shared" si="5"/>
        <v>0.37892914162759994</v>
      </c>
      <c r="M22" s="17"/>
    </row>
    <row r="23" spans="7:15" x14ac:dyDescent="0.25">
      <c r="G23" s="17" t="s">
        <v>16</v>
      </c>
      <c r="H23" s="17">
        <v>14</v>
      </c>
      <c r="I23" s="17">
        <v>26</v>
      </c>
      <c r="J23" s="17">
        <f t="shared" si="3"/>
        <v>12</v>
      </c>
      <c r="K23" s="17">
        <f t="shared" si="4"/>
        <v>-0.60000000000000142</v>
      </c>
      <c r="L23" s="26">
        <f t="shared" si="5"/>
        <v>1.5157165665103995</v>
      </c>
      <c r="M23" s="17"/>
      <c r="O23">
        <f>M25/M20</f>
        <v>59.73333333333332</v>
      </c>
    </row>
    <row r="24" spans="7:15" x14ac:dyDescent="0.25">
      <c r="G24" s="17" t="s">
        <v>17</v>
      </c>
      <c r="H24" s="17">
        <v>15</v>
      </c>
      <c r="I24" s="17">
        <v>27</v>
      </c>
      <c r="J24" s="17">
        <f t="shared" si="3"/>
        <v>12</v>
      </c>
      <c r="K24" s="17">
        <f t="shared" si="4"/>
        <v>-0.60000000000000142</v>
      </c>
      <c r="L24" s="26">
        <f t="shared" si="5"/>
        <v>1.5157165665103995</v>
      </c>
      <c r="M24" s="17"/>
    </row>
    <row r="25" spans="7:15" x14ac:dyDescent="0.25">
      <c r="G25" s="12" t="s">
        <v>18</v>
      </c>
      <c r="H25" s="12">
        <v>16</v>
      </c>
      <c r="I25" s="12">
        <v>23</v>
      </c>
      <c r="J25" s="39">
        <f t="shared" si="3"/>
        <v>7</v>
      </c>
      <c r="K25" s="39">
        <f t="shared" si="4"/>
        <v>-5.6000000000000014</v>
      </c>
      <c r="L25" s="48">
        <f t="shared" si="5"/>
        <v>48.502930128332785</v>
      </c>
      <c r="M25" s="27">
        <f>AVERAGE(L25:L29)</f>
        <v>67.904102179665884</v>
      </c>
    </row>
    <row r="26" spans="7:15" x14ac:dyDescent="0.25">
      <c r="G26" s="12" t="s">
        <v>19</v>
      </c>
      <c r="H26" s="12">
        <v>14</v>
      </c>
      <c r="I26" s="12">
        <v>20</v>
      </c>
      <c r="J26" s="39">
        <f t="shared" si="3"/>
        <v>6</v>
      </c>
      <c r="K26" s="39">
        <f t="shared" si="4"/>
        <v>-6.6000000000000014</v>
      </c>
      <c r="L26" s="48">
        <f t="shared" si="5"/>
        <v>97.005860256665528</v>
      </c>
      <c r="M26" s="12"/>
    </row>
    <row r="27" spans="7:15" x14ac:dyDescent="0.25">
      <c r="G27" s="12" t="s">
        <v>20</v>
      </c>
      <c r="H27" s="12">
        <v>15</v>
      </c>
      <c r="I27" s="12">
        <v>22</v>
      </c>
      <c r="J27" s="39">
        <f t="shared" si="3"/>
        <v>7</v>
      </c>
      <c r="K27" s="39">
        <f t="shared" si="4"/>
        <v>-5.6000000000000014</v>
      </c>
      <c r="L27" s="48">
        <f t="shared" si="5"/>
        <v>48.502930128332785</v>
      </c>
      <c r="M27" s="12"/>
    </row>
    <row r="28" spans="7:15" x14ac:dyDescent="0.25">
      <c r="G28" s="12" t="s">
        <v>21</v>
      </c>
      <c r="H28" s="12">
        <v>17</v>
      </c>
      <c r="I28" s="12">
        <v>23</v>
      </c>
      <c r="J28" s="39">
        <f t="shared" si="3"/>
        <v>6</v>
      </c>
      <c r="K28" s="39">
        <f t="shared" si="4"/>
        <v>-6.6000000000000014</v>
      </c>
      <c r="L28" s="48">
        <f t="shared" si="5"/>
        <v>97.005860256665528</v>
      </c>
      <c r="M28" s="12"/>
    </row>
    <row r="29" spans="7:15" x14ac:dyDescent="0.25">
      <c r="G29" s="12" t="s">
        <v>22</v>
      </c>
      <c r="H29" s="12">
        <v>17</v>
      </c>
      <c r="I29" s="12">
        <v>24</v>
      </c>
      <c r="J29" s="39">
        <f t="shared" si="3"/>
        <v>7</v>
      </c>
      <c r="K29" s="39">
        <f t="shared" si="4"/>
        <v>-5.6000000000000014</v>
      </c>
      <c r="L29" s="48">
        <f t="shared" si="5"/>
        <v>48.502930128332785</v>
      </c>
      <c r="M29" s="12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34"/>
  <sheetViews>
    <sheetView tabSelected="1" topLeftCell="H1" workbookViewId="0">
      <selection activeCell="O8" sqref="O8"/>
    </sheetView>
  </sheetViews>
  <sheetFormatPr defaultRowHeight="15" x14ac:dyDescent="0.25"/>
  <cols>
    <col min="7" max="7" width="12.140625" customWidth="1"/>
    <col min="8" max="8" width="10.7109375" customWidth="1"/>
    <col min="9" max="9" width="13.7109375" bestFit="1" customWidth="1"/>
    <col min="10" max="10" width="16" customWidth="1"/>
    <col min="11" max="11" width="23.85546875" customWidth="1"/>
  </cols>
  <sheetData>
    <row r="1" spans="4:15" x14ac:dyDescent="0.25">
      <c r="G1" s="18" t="s">
        <v>24</v>
      </c>
      <c r="H1" s="18"/>
    </row>
    <row r="6" spans="4:15" x14ac:dyDescent="0.25">
      <c r="D6" s="2"/>
      <c r="E6" s="2" t="s">
        <v>3</v>
      </c>
      <c r="F6" s="2" t="s">
        <v>4</v>
      </c>
      <c r="G6" s="24" t="s">
        <v>25</v>
      </c>
      <c r="H6" s="4" t="s">
        <v>26</v>
      </c>
      <c r="I6" s="24" t="s">
        <v>34</v>
      </c>
      <c r="J6" s="4" t="s">
        <v>35</v>
      </c>
      <c r="K6" s="2" t="s">
        <v>29</v>
      </c>
      <c r="L6" s="2"/>
      <c r="M6" s="2"/>
    </row>
    <row r="7" spans="4:15" ht="15.75" thickBot="1" x14ac:dyDescent="0.3">
      <c r="D7" s="37" t="s">
        <v>30</v>
      </c>
      <c r="E7" s="37">
        <f>AVERAGE(E8:E12)</f>
        <v>15.2</v>
      </c>
      <c r="F7" s="37">
        <f>AVERAGE(F8:F12)</f>
        <v>27.8</v>
      </c>
      <c r="G7" s="30"/>
      <c r="H7" s="32"/>
      <c r="I7" s="30"/>
      <c r="J7" s="32"/>
      <c r="K7" s="7"/>
      <c r="L7" s="7" t="s">
        <v>32</v>
      </c>
      <c r="M7" s="7"/>
    </row>
    <row r="8" spans="4:15" x14ac:dyDescent="0.25">
      <c r="D8" s="8" t="s">
        <v>5</v>
      </c>
      <c r="E8" s="9">
        <v>15</v>
      </c>
      <c r="F8" s="9">
        <v>27</v>
      </c>
      <c r="G8" s="31">
        <f>E8-$E$7</f>
        <v>-0.19999999999999929</v>
      </c>
      <c r="H8" s="33">
        <f>F8-$F$7</f>
        <v>-0.80000000000000071</v>
      </c>
      <c r="I8" s="34">
        <f>2^-G8</f>
        <v>1.1486983549970344</v>
      </c>
      <c r="J8" s="35">
        <f>1.8^-H8</f>
        <v>1.6003611650379608</v>
      </c>
      <c r="K8" s="25">
        <f>J8/I8</f>
        <v>1.3931953137010389</v>
      </c>
      <c r="L8" s="36">
        <f>AVERAGE(K8:K12)</f>
        <v>1.0756079375270489</v>
      </c>
      <c r="M8" s="10"/>
      <c r="O8">
        <f>TTEST(K8:K12,K13:K17,2,3)</f>
        <v>3.2613492421591193E-3</v>
      </c>
    </row>
    <row r="9" spans="4:15" x14ac:dyDescent="0.25">
      <c r="D9" s="11" t="s">
        <v>14</v>
      </c>
      <c r="E9" s="12">
        <v>16</v>
      </c>
      <c r="F9" s="12">
        <v>29</v>
      </c>
      <c r="G9" s="31">
        <f t="shared" ref="G9:G17" si="0">E9-$E$7</f>
        <v>0.80000000000000071</v>
      </c>
      <c r="H9" s="33">
        <f t="shared" ref="H9:H17" si="1">F9-$F$7</f>
        <v>1.1999999999999993</v>
      </c>
      <c r="I9" s="34">
        <f>2^-G9</f>
        <v>0.57434917749851722</v>
      </c>
      <c r="J9" s="35">
        <f t="shared" ref="J9:J17" si="2">1.8^-H9</f>
        <v>0.49393863118455572</v>
      </c>
      <c r="K9" s="25">
        <f>J9/I9</f>
        <v>0.85999710722286338</v>
      </c>
      <c r="L9" s="12"/>
      <c r="M9" s="13"/>
    </row>
    <row r="10" spans="4:15" x14ac:dyDescent="0.25">
      <c r="D10" s="11" t="s">
        <v>15</v>
      </c>
      <c r="E10" s="12">
        <v>16</v>
      </c>
      <c r="F10" s="12">
        <v>30</v>
      </c>
      <c r="G10" s="31">
        <f t="shared" si="0"/>
        <v>0.80000000000000071</v>
      </c>
      <c r="H10" s="33">
        <f t="shared" si="1"/>
        <v>2.1999999999999993</v>
      </c>
      <c r="I10" s="34">
        <f t="shared" ref="I9:I17" si="3">2^-G10</f>
        <v>0.57434917749851722</v>
      </c>
      <c r="J10" s="35">
        <f t="shared" si="2"/>
        <v>0.2744103506580865</v>
      </c>
      <c r="K10" s="25">
        <f t="shared" ref="K9:K17" si="4">J10/I10</f>
        <v>0.47777617067936856</v>
      </c>
      <c r="L10" s="12"/>
      <c r="M10" s="13"/>
    </row>
    <row r="11" spans="4:15" x14ac:dyDescent="0.25">
      <c r="D11" s="11" t="s">
        <v>16</v>
      </c>
      <c r="E11" s="12">
        <v>14</v>
      </c>
      <c r="F11" s="12">
        <v>26</v>
      </c>
      <c r="G11" s="31">
        <f t="shared" si="0"/>
        <v>-1.1999999999999993</v>
      </c>
      <c r="H11" s="33">
        <f t="shared" si="1"/>
        <v>-1.8000000000000007</v>
      </c>
      <c r="I11" s="34">
        <f t="shared" si="3"/>
        <v>2.2973967099940689</v>
      </c>
      <c r="J11" s="35">
        <f t="shared" si="2"/>
        <v>2.8806500970683295</v>
      </c>
      <c r="K11" s="25">
        <f t="shared" si="4"/>
        <v>1.253875782330935</v>
      </c>
      <c r="L11" s="12"/>
      <c r="M11" s="13"/>
    </row>
    <row r="12" spans="4:15" ht="15.75" thickBot="1" x14ac:dyDescent="0.3">
      <c r="D12" s="14" t="s">
        <v>17</v>
      </c>
      <c r="E12" s="15">
        <v>15</v>
      </c>
      <c r="F12" s="15">
        <v>27</v>
      </c>
      <c r="G12" s="31">
        <f t="shared" si="0"/>
        <v>-0.19999999999999929</v>
      </c>
      <c r="H12" s="33">
        <f t="shared" si="1"/>
        <v>-0.80000000000000071</v>
      </c>
      <c r="I12" s="34">
        <f t="shared" si="3"/>
        <v>1.1486983549970344</v>
      </c>
      <c r="J12" s="35">
        <f t="shared" si="2"/>
        <v>1.6003611650379608</v>
      </c>
      <c r="K12" s="25">
        <f t="shared" si="4"/>
        <v>1.3931953137010389</v>
      </c>
      <c r="L12" s="15"/>
      <c r="M12" s="16"/>
      <c r="O12" t="s">
        <v>33</v>
      </c>
    </row>
    <row r="13" spans="4:15" x14ac:dyDescent="0.25">
      <c r="D13" s="8" t="s">
        <v>18</v>
      </c>
      <c r="E13" s="49">
        <v>16</v>
      </c>
      <c r="F13" s="49">
        <v>23</v>
      </c>
      <c r="G13" s="50">
        <f t="shared" si="0"/>
        <v>0.80000000000000071</v>
      </c>
      <c r="H13" s="51">
        <f t="shared" si="1"/>
        <v>-4.8000000000000007</v>
      </c>
      <c r="I13" s="52">
        <f t="shared" si="3"/>
        <v>0.57434917749851722</v>
      </c>
      <c r="J13" s="35">
        <f t="shared" si="2"/>
        <v>16.799951366102501</v>
      </c>
      <c r="K13" s="53">
        <f t="shared" si="4"/>
        <v>29.25041425021606</v>
      </c>
      <c r="L13" s="55">
        <f>AVERAGE(K13:K17)</f>
        <v>37.844835966135093</v>
      </c>
      <c r="M13" s="56"/>
      <c r="O13">
        <f>L13/L8</f>
        <v>35.184600862229495</v>
      </c>
    </row>
    <row r="14" spans="4:15" x14ac:dyDescent="0.25">
      <c r="D14" s="11" t="s">
        <v>19</v>
      </c>
      <c r="E14" s="39">
        <v>14</v>
      </c>
      <c r="F14" s="39">
        <v>20</v>
      </c>
      <c r="G14" s="50">
        <f t="shared" si="0"/>
        <v>-1.1999999999999993</v>
      </c>
      <c r="H14" s="51">
        <f t="shared" si="1"/>
        <v>-7.8000000000000007</v>
      </c>
      <c r="I14" s="52">
        <f t="shared" si="3"/>
        <v>2.2973967099940689</v>
      </c>
      <c r="J14" s="35">
        <f t="shared" si="2"/>
        <v>97.977316367109793</v>
      </c>
      <c r="K14" s="53">
        <f t="shared" si="4"/>
        <v>42.647103976815018</v>
      </c>
      <c r="L14" s="39"/>
      <c r="M14" s="57"/>
    </row>
    <row r="15" spans="4:15" x14ac:dyDescent="0.25">
      <c r="D15" s="11" t="s">
        <v>20</v>
      </c>
      <c r="E15" s="39">
        <v>15</v>
      </c>
      <c r="F15" s="39">
        <v>22</v>
      </c>
      <c r="G15" s="50">
        <f t="shared" si="0"/>
        <v>-0.19999999999999929</v>
      </c>
      <c r="H15" s="51">
        <f t="shared" si="1"/>
        <v>-5.8000000000000007</v>
      </c>
      <c r="I15" s="52">
        <f t="shared" si="3"/>
        <v>1.1486983549970344</v>
      </c>
      <c r="J15" s="35">
        <f t="shared" si="2"/>
        <v>30.239912458984502</v>
      </c>
      <c r="K15" s="53">
        <f t="shared" si="4"/>
        <v>26.325372825194453</v>
      </c>
      <c r="L15" s="39"/>
      <c r="M15" s="57"/>
    </row>
    <row r="16" spans="4:15" x14ac:dyDescent="0.25">
      <c r="D16" s="11" t="s">
        <v>21</v>
      </c>
      <c r="E16" s="39">
        <v>17</v>
      </c>
      <c r="F16" s="39">
        <v>23</v>
      </c>
      <c r="G16" s="50">
        <f t="shared" si="0"/>
        <v>1.8000000000000007</v>
      </c>
      <c r="H16" s="51">
        <f t="shared" si="1"/>
        <v>-4.8000000000000007</v>
      </c>
      <c r="I16" s="52">
        <f t="shared" si="3"/>
        <v>0.28717458874925866</v>
      </c>
      <c r="J16" s="35">
        <f t="shared" si="2"/>
        <v>16.799951366102501</v>
      </c>
      <c r="K16" s="53">
        <f t="shared" si="4"/>
        <v>58.500828500432107</v>
      </c>
      <c r="L16" s="39"/>
      <c r="M16" s="57"/>
    </row>
    <row r="17" spans="4:15" ht="15.75" thickBot="1" x14ac:dyDescent="0.3">
      <c r="D17" s="14" t="s">
        <v>22</v>
      </c>
      <c r="E17" s="54">
        <v>17</v>
      </c>
      <c r="F17" s="54">
        <v>24</v>
      </c>
      <c r="G17" s="50">
        <f t="shared" si="0"/>
        <v>1.8000000000000007</v>
      </c>
      <c r="H17" s="51">
        <f t="shared" si="1"/>
        <v>-3.8000000000000007</v>
      </c>
      <c r="I17" s="52">
        <f t="shared" si="3"/>
        <v>0.28717458874925866</v>
      </c>
      <c r="J17" s="35">
        <f t="shared" si="2"/>
        <v>9.3333063145013888</v>
      </c>
      <c r="K17" s="53">
        <f t="shared" si="4"/>
        <v>32.500460278017833</v>
      </c>
      <c r="L17" s="54"/>
      <c r="M17" s="58"/>
    </row>
    <row r="23" spans="4:15" x14ac:dyDescent="0.25">
      <c r="D23" s="2"/>
      <c r="E23" s="2" t="s">
        <v>3</v>
      </c>
      <c r="F23" s="2" t="s">
        <v>4</v>
      </c>
      <c r="G23" s="24" t="s">
        <v>25</v>
      </c>
      <c r="H23" s="4" t="s">
        <v>26</v>
      </c>
      <c r="I23" s="24" t="s">
        <v>34</v>
      </c>
      <c r="J23" s="4" t="s">
        <v>35</v>
      </c>
      <c r="K23" s="2" t="s">
        <v>29</v>
      </c>
      <c r="L23" s="2"/>
      <c r="M23" s="2"/>
    </row>
    <row r="24" spans="4:15" ht="15.75" thickBot="1" x14ac:dyDescent="0.3">
      <c r="D24" s="37" t="s">
        <v>30</v>
      </c>
      <c r="E24" s="37">
        <f>AVERAGE(E25:E29)</f>
        <v>15.2</v>
      </c>
      <c r="F24" s="37">
        <f>AVERAGE(F25:F29)</f>
        <v>27.8</v>
      </c>
      <c r="G24" s="30"/>
      <c r="H24" s="32"/>
      <c r="I24" s="30"/>
      <c r="J24" s="32"/>
      <c r="K24" s="7"/>
      <c r="L24" s="7" t="s">
        <v>32</v>
      </c>
      <c r="M24" s="7"/>
    </row>
    <row r="25" spans="4:15" x14ac:dyDescent="0.25">
      <c r="D25" s="8" t="s">
        <v>5</v>
      </c>
      <c r="E25" s="9">
        <v>15</v>
      </c>
      <c r="F25" s="9">
        <v>27</v>
      </c>
      <c r="G25" s="31"/>
      <c r="H25" s="33"/>
      <c r="I25" s="34"/>
      <c r="J25" s="35"/>
      <c r="K25" s="25"/>
      <c r="L25" s="36"/>
      <c r="M25" s="10"/>
    </row>
    <row r="26" spans="4:15" x14ac:dyDescent="0.25">
      <c r="D26" s="11" t="s">
        <v>14</v>
      </c>
      <c r="E26" s="12">
        <v>16</v>
      </c>
      <c r="F26" s="12">
        <v>29</v>
      </c>
      <c r="G26" s="31"/>
      <c r="H26" s="33"/>
      <c r="I26" s="34"/>
      <c r="J26" s="35"/>
      <c r="K26" s="25"/>
      <c r="L26" s="12"/>
      <c r="M26" s="13"/>
    </row>
    <row r="27" spans="4:15" x14ac:dyDescent="0.25">
      <c r="D27" s="11" t="s">
        <v>15</v>
      </c>
      <c r="E27" s="12">
        <v>16</v>
      </c>
      <c r="F27" s="12">
        <v>30</v>
      </c>
      <c r="G27" s="31"/>
      <c r="H27" s="33"/>
      <c r="I27" s="34"/>
      <c r="J27" s="35"/>
      <c r="K27" s="25"/>
      <c r="L27" s="12"/>
      <c r="M27" s="13"/>
    </row>
    <row r="28" spans="4:15" x14ac:dyDescent="0.25">
      <c r="D28" s="11" t="s">
        <v>16</v>
      </c>
      <c r="E28" s="12">
        <v>14</v>
      </c>
      <c r="F28" s="12">
        <v>26</v>
      </c>
      <c r="G28" s="31"/>
      <c r="H28" s="33"/>
      <c r="I28" s="34"/>
      <c r="J28" s="35"/>
      <c r="K28" s="25"/>
      <c r="L28" s="12"/>
      <c r="M28" s="13"/>
    </row>
    <row r="29" spans="4:15" ht="15.75" thickBot="1" x14ac:dyDescent="0.3">
      <c r="D29" s="14" t="s">
        <v>17</v>
      </c>
      <c r="E29" s="15">
        <v>15</v>
      </c>
      <c r="F29" s="15">
        <v>27</v>
      </c>
      <c r="G29" s="31"/>
      <c r="H29" s="33"/>
      <c r="I29" s="34"/>
      <c r="J29" s="35"/>
      <c r="K29" s="25"/>
      <c r="L29" s="15"/>
      <c r="M29" s="16"/>
      <c r="O29" t="s">
        <v>33</v>
      </c>
    </row>
    <row r="30" spans="4:15" x14ac:dyDescent="0.25">
      <c r="D30" s="8" t="s">
        <v>18</v>
      </c>
      <c r="E30" s="9">
        <v>16</v>
      </c>
      <c r="F30" s="9">
        <v>23</v>
      </c>
      <c r="G30" s="31"/>
      <c r="H30" s="33"/>
      <c r="I30" s="34"/>
      <c r="J30" s="35"/>
      <c r="K30" s="25"/>
      <c r="L30" s="36"/>
      <c r="M30" s="10"/>
    </row>
    <row r="31" spans="4:15" x14ac:dyDescent="0.25">
      <c r="D31" s="11" t="s">
        <v>19</v>
      </c>
      <c r="E31" s="12">
        <v>14</v>
      </c>
      <c r="F31" s="12">
        <v>20</v>
      </c>
      <c r="G31" s="31"/>
      <c r="H31" s="33"/>
      <c r="I31" s="34"/>
      <c r="J31" s="35"/>
      <c r="K31" s="25"/>
      <c r="L31" s="12"/>
      <c r="M31" s="13"/>
    </row>
    <row r="32" spans="4:15" x14ac:dyDescent="0.25">
      <c r="D32" s="11" t="s">
        <v>20</v>
      </c>
      <c r="E32" s="12">
        <v>15</v>
      </c>
      <c r="F32" s="12">
        <v>22</v>
      </c>
      <c r="G32" s="31"/>
      <c r="H32" s="33"/>
      <c r="I32" s="34"/>
      <c r="J32" s="35"/>
      <c r="K32" s="25"/>
      <c r="L32" s="12"/>
      <c r="M32" s="13"/>
    </row>
    <row r="33" spans="4:13" x14ac:dyDescent="0.25">
      <c r="D33" s="11" t="s">
        <v>21</v>
      </c>
      <c r="E33" s="12">
        <v>17</v>
      </c>
      <c r="F33" s="12">
        <v>23</v>
      </c>
      <c r="G33" s="31"/>
      <c r="H33" s="33"/>
      <c r="I33" s="34"/>
      <c r="J33" s="35"/>
      <c r="K33" s="25"/>
      <c r="L33" s="12"/>
      <c r="M33" s="13"/>
    </row>
    <row r="34" spans="4:13" ht="15.75" thickBot="1" x14ac:dyDescent="0.3">
      <c r="D34" s="14" t="s">
        <v>22</v>
      </c>
      <c r="E34" s="15">
        <v>17</v>
      </c>
      <c r="F34" s="15">
        <v>24</v>
      </c>
      <c r="G34" s="31"/>
      <c r="H34" s="33"/>
      <c r="I34" s="34"/>
      <c r="J34" s="35"/>
      <c r="K34" s="25"/>
      <c r="L34" s="15"/>
      <c r="M3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Livak</vt:lpstr>
      <vt:lpstr>Pfaffl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حسین پورقدمیاری</dc:creator>
  <cp:lastModifiedBy>حجت ثمره فکری</cp:lastModifiedBy>
  <dcterms:created xsi:type="dcterms:W3CDTF">2024-11-25T09:51:04Z</dcterms:created>
  <dcterms:modified xsi:type="dcterms:W3CDTF">2024-11-26T06:18:39Z</dcterms:modified>
</cp:coreProperties>
</file>